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M Stuff\M2_Technologies\Technical Data\"/>
    </mc:Choice>
  </mc:AlternateContent>
  <xr:revisionPtr revIDLastSave="0" documentId="13_ncr:1_{1D463917-65D0-4287-A05E-1407C1E362E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orbent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5" i="5" l="1"/>
  <c r="E33" i="5"/>
  <c r="E34" i="5" s="1"/>
  <c r="E26" i="5"/>
  <c r="E13" i="5"/>
  <c r="E12" i="5"/>
  <c r="E10" i="5"/>
  <c r="E8" i="5"/>
  <c r="B6" i="5"/>
  <c r="B12" i="5"/>
  <c r="B36" i="5" s="1"/>
  <c r="B40" i="5" s="1"/>
  <c r="B19" i="5"/>
  <c r="E19" i="5"/>
  <c r="B22" i="5"/>
  <c r="B27" i="5" s="1"/>
  <c r="B29" i="5" s="1"/>
  <c r="B38" i="5" s="1"/>
  <c r="B34" i="5"/>
  <c r="E21" i="5" l="1"/>
  <c r="B21" i="5"/>
  <c r="B23" i="5"/>
  <c r="B39" i="5" s="1"/>
  <c r="B41" i="5" s="1"/>
  <c r="E36" i="5"/>
  <c r="E40" i="5" s="1"/>
  <c r="E22" i="5" l="1"/>
  <c r="E27" i="5" s="1"/>
  <c r="E29" i="5" s="1"/>
  <c r="E38" i="5" s="1"/>
  <c r="E41" i="5" s="1"/>
  <c r="B44" i="5" s="1"/>
  <c r="E23" i="5"/>
  <c r="E39" i="5" s="1"/>
</calcChain>
</file>

<file path=xl/sharedStrings.xml><?xml version="1.0" encoding="utf-8"?>
<sst xmlns="http://schemas.openxmlformats.org/spreadsheetml/2006/main" count="57" uniqueCount="48">
  <si>
    <t>Type of Waste:</t>
  </si>
  <si>
    <t>Project Waste Volume</t>
  </si>
  <si>
    <t>For</t>
  </si>
  <si>
    <t xml:space="preserve">For </t>
  </si>
  <si>
    <t>yds³</t>
  </si>
  <si>
    <t>Waste Density (lbs/yd³)</t>
  </si>
  <si>
    <t>Waste Qty (Tons)</t>
  </si>
  <si>
    <t>% Water in Waste</t>
  </si>
  <si>
    <t>lbs</t>
  </si>
  <si>
    <t>per T</t>
  </si>
  <si>
    <t>per lbs</t>
  </si>
  <si>
    <t>Tons</t>
  </si>
  <si>
    <t>Total Absorbed/Solid Tons for Disposal</t>
  </si>
  <si>
    <t>(Tons Waste + Tons Absorbent)</t>
  </si>
  <si>
    <t>Transport + Landfill Fee Costs</t>
  </si>
  <si>
    <t>Project Cost Transport + Landfill</t>
  </si>
  <si>
    <t>Cost of Absorbents Consumed</t>
  </si>
  <si>
    <t>Total Project Cost</t>
  </si>
  <si>
    <t>Amount Absorbent Needed per Ton</t>
  </si>
  <si>
    <t>Absorbents plus Transport/Landfill Fees</t>
  </si>
  <si>
    <t>Savings from use of Waste Lock®</t>
  </si>
  <si>
    <t>Cost of Absorbent per weight unit</t>
  </si>
  <si>
    <t>Cost of Absorbent per Ton of Waste</t>
  </si>
  <si>
    <t>(Tons Waste X Absorbent per Ton)</t>
  </si>
  <si>
    <t>Total Absorbent Needed for Project</t>
  </si>
  <si>
    <t>Man-Hours to Process One Ton Waste</t>
  </si>
  <si>
    <t>Cost per Man-Hour (Wages + Benefits)</t>
  </si>
  <si>
    <t xml:space="preserve">Total Labor Cost for Project </t>
  </si>
  <si>
    <t>(Tons X Man-Hour Costs)</t>
  </si>
  <si>
    <t>Minutes to Process One Ton Waste</t>
  </si>
  <si>
    <t>Workers Used</t>
  </si>
  <si>
    <t>Absorbent Costs</t>
  </si>
  <si>
    <t>Transport &amp; Disposal Costs</t>
  </si>
  <si>
    <t>Labor Costs</t>
  </si>
  <si>
    <t>Total Labor Costs</t>
  </si>
  <si>
    <t>Project Cost of Absorbents</t>
  </si>
  <si>
    <t>Transport + Landfill Costs</t>
  </si>
  <si>
    <t>Water = 1680 lbs/yd³</t>
  </si>
  <si>
    <t>50% Water Sludge=2165 lbs/yd³</t>
  </si>
  <si>
    <t>Dry Soil = 2650 lbs/yd³</t>
  </si>
  <si>
    <r>
      <t>Waste Lock</t>
    </r>
    <r>
      <rPr>
        <b/>
        <vertAlign val="superscript"/>
        <sz val="10"/>
        <color indexed="12"/>
        <rFont val="Arial"/>
        <family val="2"/>
      </rPr>
      <t>®</t>
    </r>
    <r>
      <rPr>
        <b/>
        <sz val="10"/>
        <color indexed="12"/>
        <rFont val="Arial"/>
        <family val="2"/>
      </rPr>
      <t xml:space="preserve"> versus Mineral &amp; Organic Absorbents</t>
    </r>
  </si>
  <si>
    <r>
      <t>Waste Lock</t>
    </r>
    <r>
      <rPr>
        <b/>
        <vertAlign val="superscript"/>
        <sz val="10"/>
        <rFont val="Arial"/>
        <family val="2"/>
      </rPr>
      <t>®</t>
    </r>
  </si>
  <si>
    <r>
      <t>Waste Solidification (Waste Lock</t>
    </r>
    <r>
      <rPr>
        <b/>
        <vertAlign val="superscript"/>
        <sz val="16"/>
        <rFont val="Arial"/>
        <family val="2"/>
      </rPr>
      <t>®</t>
    </r>
    <r>
      <rPr>
        <b/>
        <sz val="16"/>
        <rFont val="Arial"/>
        <family val="2"/>
      </rPr>
      <t xml:space="preserve"> vs. </t>
    </r>
  </si>
  <si>
    <t xml:space="preserve">Fill in the </t>
  </si>
  <si>
    <t>YELLOW</t>
  </si>
  <si>
    <t>Cells</t>
  </si>
  <si>
    <t>Hazardous Liquid</t>
  </si>
  <si>
    <t>Sawdust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</si>
</sst>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17" x14ac:knownFonts="1">
    <font>
      <sz val="10"/>
      <name val="Arial"/>
    </font>
    <font>
      <sz val="10"/>
      <name val="Arial"/>
    </font>
    <font>
      <sz val="8"/>
      <name val="Arial"/>
    </font>
    <font>
      <b/>
      <sz val="10"/>
      <name val="Arial"/>
      <family val="2"/>
    </font>
    <font>
      <sz val="10"/>
      <color indexed="12"/>
      <name val="Arial"/>
    </font>
    <font>
      <sz val="10"/>
      <color indexed="10"/>
      <name val="Arial"/>
    </font>
    <font>
      <b/>
      <sz val="16"/>
      <name val="Arial"/>
      <family val="2"/>
    </font>
    <font>
      <b/>
      <sz val="10"/>
      <color indexed="12"/>
      <name val="Arial"/>
      <family val="2"/>
    </font>
    <font>
      <b/>
      <sz val="14"/>
      <color indexed="10"/>
      <name val="Arial"/>
      <family val="2"/>
    </font>
    <font>
      <b/>
      <sz val="12"/>
      <color indexed="10"/>
      <name val="Arial"/>
      <family val="2"/>
    </font>
    <font>
      <b/>
      <sz val="12"/>
      <color indexed="12"/>
      <name val="Arial"/>
      <family val="2"/>
    </font>
    <font>
      <b/>
      <u/>
      <sz val="12"/>
      <name val="Arial"/>
      <family val="2"/>
    </font>
    <font>
      <b/>
      <vertAlign val="superscript"/>
      <sz val="10"/>
      <color indexed="12"/>
      <name val="Arial"/>
      <family val="2"/>
    </font>
    <font>
      <b/>
      <vertAlign val="superscript"/>
      <sz val="16"/>
      <name val="Arial"/>
      <family val="2"/>
    </font>
    <font>
      <b/>
      <vertAlign val="superscript"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6" fillId="2" borderId="0" xfId="0" applyFont="1" applyFill="1"/>
    <xf numFmtId="0" fontId="0" fillId="2" borderId="0" xfId="0" applyFill="1"/>
    <xf numFmtId="0" fontId="7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9" fontId="0" fillId="2" borderId="0" xfId="0" applyNumberFormat="1" applyFill="1" applyAlignment="1">
      <alignment horizontal="center"/>
    </xf>
    <xf numFmtId="9" fontId="0" fillId="2" borderId="0" xfId="0" applyNumberFormat="1" applyFill="1"/>
    <xf numFmtId="0" fontId="5" fillId="2" borderId="0" xfId="0" applyFont="1" applyFill="1"/>
    <xf numFmtId="44" fontId="5" fillId="2" borderId="0" xfId="1" applyFont="1" applyFill="1"/>
    <xf numFmtId="44" fontId="5" fillId="2" borderId="0" xfId="0" applyNumberFormat="1" applyFont="1" applyFill="1"/>
    <xf numFmtId="3" fontId="0" fillId="2" borderId="0" xfId="0" applyNumberFormat="1" applyFill="1"/>
    <xf numFmtId="4" fontId="0" fillId="2" borderId="0" xfId="0" applyNumberFormat="1" applyFill="1"/>
    <xf numFmtId="0" fontId="0" fillId="3" borderId="0" xfId="0" applyFill="1"/>
    <xf numFmtId="9" fontId="0" fillId="3" borderId="0" xfId="0" applyNumberFormat="1" applyFill="1"/>
    <xf numFmtId="0" fontId="5" fillId="3" borderId="0" xfId="0" applyFont="1" applyFill="1"/>
    <xf numFmtId="0" fontId="0" fillId="2" borderId="2" xfId="0" applyFill="1" applyBorder="1"/>
    <xf numFmtId="0" fontId="0" fillId="3" borderId="2" xfId="0" applyFill="1" applyBorder="1"/>
    <xf numFmtId="0" fontId="0" fillId="2" borderId="3" xfId="0" applyFill="1" applyBorder="1"/>
    <xf numFmtId="0" fontId="0" fillId="2" borderId="0" xfId="0" applyFill="1" applyBorder="1"/>
    <xf numFmtId="0" fontId="0" fillId="3" borderId="0" xfId="0" applyFill="1" applyBorder="1"/>
    <xf numFmtId="0" fontId="0" fillId="2" borderId="4" xfId="0" applyFill="1" applyBorder="1"/>
    <xf numFmtId="0" fontId="0" fillId="2" borderId="1" xfId="0" applyFill="1" applyBorder="1"/>
    <xf numFmtId="0" fontId="0" fillId="3" borderId="1" xfId="0" applyFill="1" applyBorder="1"/>
    <xf numFmtId="0" fontId="0" fillId="2" borderId="5" xfId="0" applyFill="1" applyBorder="1"/>
    <xf numFmtId="0" fontId="5" fillId="2" borderId="6" xfId="0" applyFont="1" applyFill="1" applyBorder="1"/>
    <xf numFmtId="0" fontId="5" fillId="2" borderId="7" xfId="0" applyFont="1" applyFill="1" applyBorder="1"/>
    <xf numFmtId="0" fontId="8" fillId="2" borderId="7" xfId="0" applyFont="1" applyFill="1" applyBorder="1"/>
    <xf numFmtId="0" fontId="4" fillId="2" borderId="8" xfId="0" applyFont="1" applyFill="1" applyBorder="1"/>
    <xf numFmtId="3" fontId="3" fillId="2" borderId="0" xfId="0" applyNumberFormat="1" applyFont="1" applyFill="1"/>
    <xf numFmtId="44" fontId="0" fillId="2" borderId="0" xfId="0" applyNumberFormat="1" applyFill="1"/>
    <xf numFmtId="0" fontId="11" fillId="2" borderId="0" xfId="0" applyFont="1" applyFill="1"/>
    <xf numFmtId="42" fontId="5" fillId="2" borderId="0" xfId="1" applyNumberFormat="1" applyFont="1" applyFill="1"/>
    <xf numFmtId="42" fontId="5" fillId="2" borderId="0" xfId="0" applyNumberFormat="1" applyFont="1" applyFill="1"/>
    <xf numFmtId="44" fontId="4" fillId="2" borderId="0" xfId="1" applyFont="1" applyFill="1"/>
    <xf numFmtId="44" fontId="4" fillId="2" borderId="0" xfId="0" applyNumberFormat="1" applyFont="1" applyFill="1"/>
    <xf numFmtId="0" fontId="1" fillId="2" borderId="0" xfId="0" applyFont="1" applyFill="1"/>
    <xf numFmtId="42" fontId="0" fillId="2" borderId="0" xfId="0" applyNumberFormat="1" applyFill="1"/>
    <xf numFmtId="42" fontId="0" fillId="3" borderId="0" xfId="0" applyNumberFormat="1" applyFill="1"/>
    <xf numFmtId="42" fontId="0" fillId="2" borderId="2" xfId="0" applyNumberFormat="1" applyFill="1" applyBorder="1"/>
    <xf numFmtId="42" fontId="0" fillId="2" borderId="0" xfId="0" applyNumberFormat="1" applyFill="1" applyBorder="1"/>
    <xf numFmtId="42" fontId="9" fillId="2" borderId="2" xfId="0" applyNumberFormat="1" applyFont="1" applyFill="1" applyBorder="1"/>
    <xf numFmtId="0" fontId="0" fillId="0" borderId="0" xfId="0" applyFill="1"/>
    <xf numFmtId="0" fontId="0" fillId="4" borderId="9" xfId="0" applyFill="1" applyBorder="1"/>
    <xf numFmtId="42" fontId="10" fillId="2" borderId="0" xfId="0" applyNumberFormat="1" applyFont="1" applyFill="1"/>
    <xf numFmtId="44" fontId="1" fillId="2" borderId="0" xfId="1" applyFill="1"/>
    <xf numFmtId="0" fontId="3" fillId="4" borderId="10" xfId="0" applyFont="1" applyFill="1" applyBorder="1"/>
    <xf numFmtId="0" fontId="6" fillId="5" borderId="0" xfId="0" applyFont="1" applyFill="1"/>
    <xf numFmtId="0" fontId="0" fillId="5" borderId="0" xfId="0" applyFill="1" applyAlignment="1">
      <alignment horizontal="center"/>
    </xf>
    <xf numFmtId="9" fontId="0" fillId="5" borderId="0" xfId="0" applyNumberFormat="1" applyFill="1" applyAlignment="1">
      <alignment horizontal="center"/>
    </xf>
    <xf numFmtId="44" fontId="1" fillId="5" borderId="0" xfId="1" applyFill="1" applyAlignment="1">
      <alignment horizontal="center"/>
    </xf>
    <xf numFmtId="44" fontId="1" fillId="5" borderId="0" xfId="1" applyFill="1"/>
    <xf numFmtId="0" fontId="0" fillId="5" borderId="0" xfId="0" applyFill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5" fillId="0" borderId="14" xfId="0" applyFont="1" applyBorder="1"/>
    <xf numFmtId="0" fontId="16" fillId="5" borderId="0" xfId="0" applyFont="1" applyFill="1" applyBorder="1"/>
    <xf numFmtId="0" fontId="15" fillId="0" borderId="15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18" xfId="0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2124076</xdr:colOff>
      <xdr:row>44</xdr:row>
      <xdr:rowOff>19050</xdr:rowOff>
    </xdr:from>
    <xdr:to>
      <xdr:col>6</xdr:col>
      <xdr:colOff>419101</xdr:colOff>
      <xdr:row>50</xdr:row>
      <xdr:rowOff>123825</xdr:rowOff>
    </xdr:to>
    <xdr:sp macro="" textlink="">
      <xdr:nvSpPr>
        <xdr:cNvPr id="3073" name="Text Box 1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 txBox="1">
          <a:spLocks noChangeArrowheads="1"/>
        </xdr:cNvSpPr>
      </xdr:nvSpPr>
      <xdr:spPr bwMode="auto">
        <a:xfrm>
          <a:off x="2124076" y="7534275"/>
          <a:ext cx="3657600" cy="1076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FF"/>
              </a:solidFill>
              <a:latin typeface="Arial"/>
              <a:cs typeface="Arial"/>
            </a:rPr>
            <a:t>In waste disposal, all aspects and costs must be considered to accurately determine actual/final project cost.</a:t>
          </a:r>
        </a:p>
        <a:p>
          <a:pPr algn="l" rtl="0">
            <a:defRPr sz="1000"/>
          </a:pPr>
          <a:endParaRPr lang="en-US" sz="10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FF"/>
              </a:solidFill>
              <a:latin typeface="Arial"/>
              <a:cs typeface="Arial"/>
            </a:rPr>
            <a:t>By using </a:t>
          </a:r>
          <a:r>
            <a:rPr lang="en-US" sz="1000" b="1" i="0" strike="noStrike">
              <a:solidFill>
                <a:srgbClr val="0000FF"/>
              </a:solidFill>
              <a:latin typeface="Arial"/>
              <a:cs typeface="Arial"/>
            </a:rPr>
            <a:t>Waste Lock</a:t>
          </a:r>
          <a:r>
            <a:rPr lang="en-US" sz="1000" b="1" i="0" strike="noStrike" baseline="30000">
              <a:solidFill>
                <a:srgbClr val="0000FF"/>
              </a:solidFill>
              <a:latin typeface="Arial"/>
              <a:cs typeface="Arial"/>
            </a:rPr>
            <a:t>®</a:t>
          </a:r>
          <a:r>
            <a:rPr lang="en-US" sz="1000" b="0" i="0" strike="noStrike">
              <a:solidFill>
                <a:srgbClr val="0000FF"/>
              </a:solidFill>
              <a:latin typeface="Arial"/>
              <a:cs typeface="Arial"/>
            </a:rPr>
            <a:t> Superabsorbent Polymer and thereby minimizing waste volume and increasing batch processing speed, Total Project Cost is </a:t>
          </a:r>
          <a:r>
            <a:rPr lang="en-US" sz="1200" b="1" i="0" strike="noStrike">
              <a:solidFill>
                <a:srgbClr val="0000FF"/>
              </a:solidFill>
              <a:latin typeface="Arial"/>
              <a:cs typeface="Arial"/>
            </a:rPr>
            <a:t>LOWER</a:t>
          </a:r>
          <a:r>
            <a:rPr lang="en-US" sz="1000" b="0" i="0" strike="noStrike">
              <a:solidFill>
                <a:srgbClr val="0000FF"/>
              </a:solidFill>
              <a:latin typeface="Arial"/>
              <a:cs typeface="Arial"/>
            </a:rPr>
            <a:t>!</a:t>
          </a:r>
        </a:p>
      </xdr:txBody>
    </xdr:sp>
    <xdr:clientData/>
  </xdr:twoCellAnchor>
  <xdr:twoCellAnchor>
    <xdr:from>
      <xdr:col>4</xdr:col>
      <xdr:colOff>190500</xdr:colOff>
      <xdr:row>42</xdr:row>
      <xdr:rowOff>28575</xdr:rowOff>
    </xdr:from>
    <xdr:to>
      <xdr:col>4</xdr:col>
      <xdr:colOff>885825</xdr:colOff>
      <xdr:row>44</xdr:row>
      <xdr:rowOff>0</xdr:rowOff>
    </xdr:to>
    <xdr:sp macro="" textlink="">
      <xdr:nvSpPr>
        <xdr:cNvPr id="3080" name="AutoShape 2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>
          <a:spLocks noChangeArrowheads="1"/>
        </xdr:cNvSpPr>
      </xdr:nvSpPr>
      <xdr:spPr bwMode="auto">
        <a:xfrm>
          <a:off x="4029075" y="7181850"/>
          <a:ext cx="695325" cy="333375"/>
        </a:xfrm>
        <a:prstGeom prst="upArrow">
          <a:avLst>
            <a:gd name="adj1" fmla="val 50000"/>
            <a:gd name="adj2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4"/>
  <sheetViews>
    <sheetView tabSelected="1" workbookViewId="0">
      <selection activeCell="B6" sqref="B6"/>
    </sheetView>
  </sheetViews>
  <sheetFormatPr defaultRowHeight="12.75" x14ac:dyDescent="0.2"/>
  <cols>
    <col min="1" max="1" width="32.85546875" customWidth="1"/>
    <col min="2" max="2" width="15" customWidth="1"/>
    <col min="3" max="3" width="6.85546875" customWidth="1"/>
    <col min="4" max="4" width="2.85546875" customWidth="1"/>
    <col min="5" max="5" width="15.140625" customWidth="1"/>
    <col min="6" max="6" width="7.7109375" customWidth="1"/>
    <col min="9" max="9" width="10.85546875" customWidth="1"/>
  </cols>
  <sheetData>
    <row r="1" spans="1:10" ht="24" thickTop="1" x14ac:dyDescent="0.3">
      <c r="A1" s="1" t="s">
        <v>42</v>
      </c>
      <c r="B1" s="2"/>
      <c r="C1" s="2"/>
      <c r="D1" s="2"/>
      <c r="E1" s="49" t="s">
        <v>47</v>
      </c>
      <c r="F1" s="2"/>
      <c r="G1" s="2"/>
      <c r="H1" s="55"/>
      <c r="I1" s="56"/>
      <c r="J1" s="57"/>
    </row>
    <row r="2" spans="1:10" ht="15" x14ac:dyDescent="0.25">
      <c r="A2" s="3" t="s">
        <v>40</v>
      </c>
      <c r="B2" s="2"/>
      <c r="C2" s="2"/>
      <c r="D2" s="2"/>
      <c r="E2" s="2"/>
      <c r="F2" s="2"/>
      <c r="G2" s="2"/>
      <c r="H2" s="58" t="s">
        <v>43</v>
      </c>
      <c r="I2" s="59" t="s">
        <v>44</v>
      </c>
      <c r="J2" s="60" t="s">
        <v>45</v>
      </c>
    </row>
    <row r="3" spans="1:10" ht="13.5" thickBot="1" x14ac:dyDescent="0.25">
      <c r="A3" s="2"/>
      <c r="B3" s="2"/>
      <c r="C3" s="2"/>
      <c r="D3" s="2"/>
      <c r="E3" s="2"/>
      <c r="F3" s="2"/>
      <c r="G3" s="2"/>
      <c r="H3" s="61"/>
      <c r="I3" s="62"/>
      <c r="J3" s="63"/>
    </row>
    <row r="4" spans="1:10" ht="13.5" thickTop="1" x14ac:dyDescent="0.2">
      <c r="A4" s="4" t="s">
        <v>0</v>
      </c>
      <c r="B4" s="48" t="s">
        <v>46</v>
      </c>
      <c r="C4" s="45"/>
      <c r="D4" s="2"/>
      <c r="E4" s="2"/>
      <c r="F4" s="2"/>
      <c r="G4" s="2"/>
    </row>
    <row r="5" spans="1:10" x14ac:dyDescent="0.2">
      <c r="A5" s="2"/>
      <c r="B5" s="5" t="s">
        <v>2</v>
      </c>
      <c r="C5" s="2"/>
      <c r="D5" s="2"/>
      <c r="E5" s="5" t="s">
        <v>3</v>
      </c>
      <c r="F5" s="2"/>
      <c r="G5" s="2"/>
    </row>
    <row r="6" spans="1:10" ht="14.25" x14ac:dyDescent="0.2">
      <c r="A6" s="2"/>
      <c r="B6" s="5" t="str">
        <f>E1</f>
        <v>Sawdust</v>
      </c>
      <c r="C6" s="2"/>
      <c r="D6" s="2"/>
      <c r="E6" s="5" t="s">
        <v>41</v>
      </c>
      <c r="F6" s="2"/>
      <c r="G6" s="2"/>
    </row>
    <row r="7" spans="1:10" x14ac:dyDescent="0.2">
      <c r="A7" s="2"/>
      <c r="B7" s="6"/>
      <c r="C7" s="2"/>
      <c r="D7" s="2"/>
      <c r="E7" s="6"/>
      <c r="F7" s="2"/>
      <c r="G7" s="2"/>
    </row>
    <row r="8" spans="1:10" x14ac:dyDescent="0.2">
      <c r="A8" s="2" t="s">
        <v>1</v>
      </c>
      <c r="B8" s="50">
        <v>200</v>
      </c>
      <c r="C8" s="2" t="s">
        <v>4</v>
      </c>
      <c r="D8" s="15"/>
      <c r="E8" s="7">
        <f>B8</f>
        <v>200</v>
      </c>
      <c r="F8" s="2" t="s">
        <v>4</v>
      </c>
      <c r="G8" s="2"/>
      <c r="H8" t="s">
        <v>39</v>
      </c>
    </row>
    <row r="9" spans="1:10" x14ac:dyDescent="0.2">
      <c r="A9" s="2"/>
      <c r="B9" s="7"/>
      <c r="C9" s="2"/>
      <c r="D9" s="15"/>
      <c r="E9" s="7"/>
      <c r="F9" s="2"/>
      <c r="G9" s="2"/>
      <c r="H9" t="s">
        <v>37</v>
      </c>
    </row>
    <row r="10" spans="1:10" x14ac:dyDescent="0.2">
      <c r="A10" s="2" t="s">
        <v>5</v>
      </c>
      <c r="B10" s="50">
        <v>2165</v>
      </c>
      <c r="C10" s="2"/>
      <c r="D10" s="15"/>
      <c r="E10" s="7">
        <f>B10</f>
        <v>2165</v>
      </c>
      <c r="F10" s="2"/>
      <c r="G10" s="2"/>
      <c r="H10" t="s">
        <v>38</v>
      </c>
    </row>
    <row r="11" spans="1:10" x14ac:dyDescent="0.2">
      <c r="A11" s="2"/>
      <c r="B11" s="7"/>
      <c r="C11" s="2"/>
      <c r="D11" s="15"/>
      <c r="E11" s="7"/>
      <c r="F11" s="2"/>
      <c r="G11" s="2"/>
    </row>
    <row r="12" spans="1:10" x14ac:dyDescent="0.2">
      <c r="A12" s="2" t="s">
        <v>6</v>
      </c>
      <c r="B12" s="50">
        <f>B8*(B10/2000)</f>
        <v>216.5</v>
      </c>
      <c r="C12" s="2"/>
      <c r="D12" s="15"/>
      <c r="E12" s="7">
        <f>B12</f>
        <v>216.5</v>
      </c>
      <c r="F12" s="2"/>
      <c r="G12" s="2"/>
    </row>
    <row r="13" spans="1:10" x14ac:dyDescent="0.2">
      <c r="A13" s="2" t="s">
        <v>7</v>
      </c>
      <c r="B13" s="51">
        <v>0.5</v>
      </c>
      <c r="C13" s="9"/>
      <c r="D13" s="16"/>
      <c r="E13" s="8">
        <f>B13</f>
        <v>0.5</v>
      </c>
      <c r="F13" s="2"/>
      <c r="G13" s="2"/>
    </row>
    <row r="14" spans="1:10" x14ac:dyDescent="0.2">
      <c r="A14" s="2"/>
      <c r="B14" s="8"/>
      <c r="C14" s="9"/>
      <c r="D14" s="16"/>
      <c r="E14" s="8"/>
      <c r="F14" s="2"/>
      <c r="G14" s="2"/>
    </row>
    <row r="15" spans="1:10" ht="15.75" x14ac:dyDescent="0.25">
      <c r="A15" s="33" t="s">
        <v>31</v>
      </c>
      <c r="B15" s="7"/>
      <c r="C15" s="2"/>
      <c r="D15" s="15"/>
      <c r="E15" s="7"/>
      <c r="F15" s="2"/>
      <c r="G15" s="2"/>
    </row>
    <row r="16" spans="1:10" x14ac:dyDescent="0.2">
      <c r="A16" s="7"/>
      <c r="B16" s="7"/>
      <c r="C16" s="2"/>
      <c r="D16" s="15"/>
      <c r="E16" s="7"/>
      <c r="F16" s="2"/>
      <c r="G16" s="2"/>
    </row>
    <row r="17" spans="1:7" x14ac:dyDescent="0.2">
      <c r="A17" s="2" t="s">
        <v>18</v>
      </c>
      <c r="B17" s="50">
        <v>1500</v>
      </c>
      <c r="C17" s="2" t="s">
        <v>8</v>
      </c>
      <c r="D17" s="15"/>
      <c r="E17" s="50">
        <v>75</v>
      </c>
      <c r="F17" s="2" t="s">
        <v>8</v>
      </c>
      <c r="G17" s="2"/>
    </row>
    <row r="18" spans="1:7" x14ac:dyDescent="0.2">
      <c r="A18" s="38" t="s">
        <v>21</v>
      </c>
      <c r="B18" s="52">
        <v>425</v>
      </c>
      <c r="C18" s="2" t="s">
        <v>9</v>
      </c>
      <c r="D18" s="15"/>
      <c r="E18" s="53">
        <v>2</v>
      </c>
      <c r="F18" s="2" t="s">
        <v>10</v>
      </c>
      <c r="G18" s="2"/>
    </row>
    <row r="19" spans="1:7" x14ac:dyDescent="0.2">
      <c r="A19" s="38" t="s">
        <v>22</v>
      </c>
      <c r="B19" s="36">
        <f>(B17/2000)*B18</f>
        <v>318.75</v>
      </c>
      <c r="C19" s="10"/>
      <c r="D19" s="17"/>
      <c r="E19" s="37">
        <f>E17*E18</f>
        <v>150</v>
      </c>
      <c r="F19" s="2"/>
      <c r="G19" s="2"/>
    </row>
    <row r="20" spans="1:7" x14ac:dyDescent="0.2">
      <c r="A20" s="10"/>
      <c r="B20" s="11"/>
      <c r="C20" s="10"/>
      <c r="D20" s="17"/>
      <c r="E20" s="12"/>
      <c r="F20" s="2"/>
      <c r="G20" s="2"/>
    </row>
    <row r="21" spans="1:7" x14ac:dyDescent="0.2">
      <c r="A21" s="4" t="s">
        <v>24</v>
      </c>
      <c r="B21" s="31">
        <f>B17*B12</f>
        <v>324750</v>
      </c>
      <c r="C21" s="2" t="s">
        <v>8</v>
      </c>
      <c r="D21" s="15"/>
      <c r="E21" s="31">
        <f>E17*E12</f>
        <v>16237.5</v>
      </c>
      <c r="F21" s="2" t="s">
        <v>8</v>
      </c>
      <c r="G21" s="2"/>
    </row>
    <row r="22" spans="1:7" x14ac:dyDescent="0.2">
      <c r="A22" s="2" t="s">
        <v>23</v>
      </c>
      <c r="B22" s="13">
        <f>(B17*B12)/2000</f>
        <v>162.375</v>
      </c>
      <c r="C22" s="2" t="s">
        <v>11</v>
      </c>
      <c r="D22" s="15"/>
      <c r="E22" s="2">
        <f>E21/2000</f>
        <v>8.1187500000000004</v>
      </c>
      <c r="F22" s="2" t="s">
        <v>11</v>
      </c>
      <c r="G22" s="2"/>
    </row>
    <row r="23" spans="1:7" x14ac:dyDescent="0.2">
      <c r="A23" s="10" t="s">
        <v>35</v>
      </c>
      <c r="B23" s="34">
        <f>(B22*B18)</f>
        <v>69009.375</v>
      </c>
      <c r="C23" s="2"/>
      <c r="D23" s="15"/>
      <c r="E23" s="35">
        <f>E21*E18</f>
        <v>32475</v>
      </c>
      <c r="F23" s="2"/>
      <c r="G23" s="2"/>
    </row>
    <row r="24" spans="1:7" x14ac:dyDescent="0.2">
      <c r="A24" s="2"/>
      <c r="B24" s="2"/>
      <c r="C24" s="2"/>
      <c r="D24" s="15"/>
      <c r="E24" s="2"/>
      <c r="F24" s="2"/>
      <c r="G24" s="2"/>
    </row>
    <row r="25" spans="1:7" ht="15.75" x14ac:dyDescent="0.25">
      <c r="A25" s="33" t="s">
        <v>32</v>
      </c>
      <c r="B25" s="2"/>
      <c r="C25" s="2"/>
      <c r="D25" s="15"/>
      <c r="E25" s="2"/>
      <c r="F25" s="2"/>
      <c r="G25" s="2"/>
    </row>
    <row r="26" spans="1:7" x14ac:dyDescent="0.2">
      <c r="A26" s="2" t="s">
        <v>14</v>
      </c>
      <c r="B26" s="53">
        <v>65</v>
      </c>
      <c r="C26" s="2" t="s">
        <v>9</v>
      </c>
      <c r="D26" s="15"/>
      <c r="E26" s="47">
        <f>B26</f>
        <v>65</v>
      </c>
      <c r="F26" s="2" t="s">
        <v>9</v>
      </c>
      <c r="G26" s="2"/>
    </row>
    <row r="27" spans="1:7" x14ac:dyDescent="0.2">
      <c r="A27" s="2" t="s">
        <v>12</v>
      </c>
      <c r="B27" s="13">
        <f>B12+B22</f>
        <v>378.875</v>
      </c>
      <c r="C27" s="2" t="s">
        <v>11</v>
      </c>
      <c r="D27" s="15"/>
      <c r="E27" s="14">
        <f>E12+E22</f>
        <v>224.61875000000001</v>
      </c>
      <c r="F27" s="2" t="s">
        <v>11</v>
      </c>
      <c r="G27" s="2"/>
    </row>
    <row r="28" spans="1:7" x14ac:dyDescent="0.2">
      <c r="A28" s="2" t="s">
        <v>13</v>
      </c>
      <c r="B28" s="13"/>
      <c r="C28" s="2"/>
      <c r="D28" s="15"/>
      <c r="E28" s="14"/>
      <c r="F28" s="2"/>
      <c r="G28" s="2"/>
    </row>
    <row r="29" spans="1:7" x14ac:dyDescent="0.2">
      <c r="A29" s="10" t="s">
        <v>36</v>
      </c>
      <c r="B29" s="34">
        <f>B26*B27</f>
        <v>24626.875</v>
      </c>
      <c r="C29" s="2"/>
      <c r="D29" s="15"/>
      <c r="E29" s="34">
        <f>E26*E27</f>
        <v>14600.21875</v>
      </c>
      <c r="F29" s="2"/>
      <c r="G29" s="2"/>
    </row>
    <row r="30" spans="1:7" x14ac:dyDescent="0.2">
      <c r="B30" s="2"/>
      <c r="C30" s="2"/>
      <c r="D30" s="15"/>
      <c r="E30" s="2"/>
      <c r="F30" s="2"/>
      <c r="G30" s="2"/>
    </row>
    <row r="31" spans="1:7" ht="15.75" x14ac:dyDescent="0.25">
      <c r="A31" s="33" t="s">
        <v>33</v>
      </c>
      <c r="B31" s="2"/>
      <c r="C31" s="2"/>
      <c r="D31" s="15"/>
      <c r="E31" s="2"/>
      <c r="F31" s="2"/>
      <c r="G31" s="2"/>
    </row>
    <row r="32" spans="1:7" x14ac:dyDescent="0.2">
      <c r="A32" s="2" t="s">
        <v>29</v>
      </c>
      <c r="B32" s="54">
        <v>60</v>
      </c>
      <c r="C32" s="2"/>
      <c r="D32" s="15"/>
      <c r="E32" s="54">
        <v>15</v>
      </c>
      <c r="F32" s="2"/>
      <c r="G32" s="2"/>
    </row>
    <row r="33" spans="1:7" x14ac:dyDescent="0.2">
      <c r="A33" s="2" t="s">
        <v>30</v>
      </c>
      <c r="B33" s="54">
        <v>2.5</v>
      </c>
      <c r="C33" s="2"/>
      <c r="D33" s="15"/>
      <c r="E33" s="2">
        <f>B33</f>
        <v>2.5</v>
      </c>
      <c r="F33" s="2"/>
      <c r="G33" s="2"/>
    </row>
    <row r="34" spans="1:7" x14ac:dyDescent="0.2">
      <c r="A34" s="2" t="s">
        <v>25</v>
      </c>
      <c r="B34" s="2">
        <f>(B32/60)*B33</f>
        <v>2.5</v>
      </c>
      <c r="C34" s="2"/>
      <c r="D34" s="15"/>
      <c r="E34" s="2">
        <f>(E32/60)*E33</f>
        <v>0.625</v>
      </c>
      <c r="F34" s="2"/>
      <c r="G34" s="2"/>
    </row>
    <row r="35" spans="1:7" x14ac:dyDescent="0.2">
      <c r="A35" s="2" t="s">
        <v>26</v>
      </c>
      <c r="B35" s="53">
        <v>54</v>
      </c>
      <c r="C35" s="2"/>
      <c r="D35" s="15"/>
      <c r="E35" s="32">
        <f>B35</f>
        <v>54</v>
      </c>
      <c r="F35" s="2"/>
      <c r="G35" s="2"/>
    </row>
    <row r="36" spans="1:7" x14ac:dyDescent="0.2">
      <c r="A36" s="10" t="s">
        <v>27</v>
      </c>
      <c r="B36" s="35">
        <f>(B12*B34)*B35</f>
        <v>29227.5</v>
      </c>
      <c r="C36" s="39"/>
      <c r="D36" s="40"/>
      <c r="E36" s="35">
        <f>(E12*E34)*E35</f>
        <v>7306.875</v>
      </c>
      <c r="F36" s="2"/>
      <c r="G36" s="2"/>
    </row>
    <row r="37" spans="1:7" x14ac:dyDescent="0.2">
      <c r="A37" s="2" t="s">
        <v>28</v>
      </c>
      <c r="B37" s="2"/>
      <c r="C37" s="2"/>
      <c r="D37" s="15"/>
      <c r="E37" s="2"/>
      <c r="F37" s="2"/>
      <c r="G37" s="2"/>
    </row>
    <row r="38" spans="1:7" x14ac:dyDescent="0.2">
      <c r="A38" s="27" t="s">
        <v>15</v>
      </c>
      <c r="B38" s="41">
        <f>B29</f>
        <v>24626.875</v>
      </c>
      <c r="C38" s="18"/>
      <c r="D38" s="19"/>
      <c r="E38" s="41">
        <f>E29</f>
        <v>14600.21875</v>
      </c>
      <c r="F38" s="18"/>
      <c r="G38" s="20"/>
    </row>
    <row r="39" spans="1:7" x14ac:dyDescent="0.2">
      <c r="A39" s="28" t="s">
        <v>16</v>
      </c>
      <c r="B39" s="42">
        <f>B23</f>
        <v>69009.375</v>
      </c>
      <c r="C39" s="21"/>
      <c r="D39" s="22"/>
      <c r="E39" s="42">
        <f>E23</f>
        <v>32475</v>
      </c>
      <c r="F39" s="21"/>
      <c r="G39" s="23"/>
    </row>
    <row r="40" spans="1:7" x14ac:dyDescent="0.2">
      <c r="A40" s="28" t="s">
        <v>34</v>
      </c>
      <c r="B40" s="42">
        <f>B36</f>
        <v>29227.5</v>
      </c>
      <c r="C40" s="21"/>
      <c r="D40" s="22"/>
      <c r="E40" s="42">
        <f>E36</f>
        <v>7306.875</v>
      </c>
      <c r="F40" s="21"/>
      <c r="G40" s="23"/>
    </row>
    <row r="41" spans="1:7" ht="18" x14ac:dyDescent="0.25">
      <c r="A41" s="29" t="s">
        <v>17</v>
      </c>
      <c r="B41" s="43">
        <f>SUM(B38:B40)</f>
        <v>122863.75</v>
      </c>
      <c r="C41" s="21"/>
      <c r="D41" s="22"/>
      <c r="E41" s="43">
        <f>SUM(E38:E40)</f>
        <v>54382.09375</v>
      </c>
      <c r="F41" s="21"/>
      <c r="G41" s="23"/>
    </row>
    <row r="42" spans="1:7" x14ac:dyDescent="0.2">
      <c r="A42" s="30" t="s">
        <v>19</v>
      </c>
      <c r="B42" s="24"/>
      <c r="C42" s="24"/>
      <c r="D42" s="25"/>
      <c r="E42" s="24"/>
      <c r="F42" s="24"/>
      <c r="G42" s="26"/>
    </row>
    <row r="43" spans="1:7" x14ac:dyDescent="0.2">
      <c r="A43" s="2"/>
      <c r="B43" s="2"/>
      <c r="C43" s="2"/>
      <c r="D43" s="2"/>
      <c r="E43" s="2"/>
      <c r="F43" s="2"/>
      <c r="G43" s="2"/>
    </row>
    <row r="44" spans="1:7" ht="15.75" x14ac:dyDescent="0.25">
      <c r="A44" s="3" t="s">
        <v>20</v>
      </c>
      <c r="B44" s="46">
        <f>B41-E41</f>
        <v>68481.65625</v>
      </c>
      <c r="C44" s="2"/>
      <c r="D44" s="2"/>
      <c r="E44" s="2"/>
      <c r="F44" s="2"/>
      <c r="G44" s="2"/>
    </row>
    <row r="45" spans="1:7" x14ac:dyDescent="0.2">
      <c r="A45" s="2"/>
      <c r="B45" s="2"/>
      <c r="C45" s="2"/>
      <c r="D45" s="2"/>
      <c r="E45" s="2"/>
      <c r="F45" s="2"/>
      <c r="G45" s="2"/>
    </row>
    <row r="46" spans="1:7" x14ac:dyDescent="0.2">
      <c r="A46" s="2"/>
      <c r="B46" s="2"/>
      <c r="C46" s="2"/>
      <c r="D46" s="2"/>
      <c r="E46" s="2"/>
      <c r="F46" s="2"/>
      <c r="G46" s="2"/>
    </row>
    <row r="47" spans="1:7" x14ac:dyDescent="0.2">
      <c r="A47" s="2"/>
      <c r="B47" s="2"/>
      <c r="C47" s="2"/>
      <c r="D47" s="2"/>
      <c r="E47" s="2"/>
      <c r="F47" s="2"/>
      <c r="G47" s="2"/>
    </row>
    <row r="48" spans="1:7" x14ac:dyDescent="0.2">
      <c r="A48" s="2"/>
      <c r="B48" s="2"/>
      <c r="C48" s="2"/>
      <c r="D48" s="2"/>
      <c r="E48" s="2"/>
      <c r="F48" s="2"/>
      <c r="G48" s="2"/>
    </row>
    <row r="49" spans="1:7" x14ac:dyDescent="0.2">
      <c r="A49" s="2"/>
      <c r="B49" s="2"/>
      <c r="C49" s="2"/>
      <c r="D49" s="2"/>
      <c r="E49" s="2"/>
      <c r="F49" s="2"/>
      <c r="G49" s="2"/>
    </row>
    <row r="50" spans="1:7" x14ac:dyDescent="0.2">
      <c r="A50" s="2"/>
      <c r="B50" s="2"/>
      <c r="C50" s="2"/>
      <c r="D50" s="2"/>
      <c r="E50" s="2"/>
      <c r="F50" s="2"/>
      <c r="G50" s="2"/>
    </row>
    <row r="51" spans="1:7" x14ac:dyDescent="0.2">
      <c r="A51" s="2"/>
      <c r="B51" s="2"/>
      <c r="C51" s="2"/>
      <c r="D51" s="2"/>
      <c r="E51" s="2"/>
      <c r="F51" s="2"/>
      <c r="G51" s="2"/>
    </row>
    <row r="52" spans="1:7" x14ac:dyDescent="0.2">
      <c r="A52" s="44"/>
      <c r="B52" s="44"/>
      <c r="C52" s="44"/>
      <c r="D52" s="44"/>
      <c r="E52" s="44"/>
      <c r="F52" s="44"/>
      <c r="G52" s="44"/>
    </row>
    <row r="53" spans="1:7" x14ac:dyDescent="0.2">
      <c r="A53" s="44"/>
      <c r="B53" s="44"/>
      <c r="C53" s="44"/>
      <c r="D53" s="44"/>
      <c r="E53" s="44"/>
      <c r="F53" s="44"/>
      <c r="G53" s="44"/>
    </row>
    <row r="54" spans="1:7" x14ac:dyDescent="0.2">
      <c r="A54" s="44"/>
      <c r="B54" s="44"/>
      <c r="C54" s="44"/>
      <c r="D54" s="44"/>
      <c r="E54" s="44"/>
      <c r="F54" s="44"/>
      <c r="G54" s="44"/>
    </row>
  </sheetData>
  <phoneticPr fontId="2" type="noConversion"/>
  <pageMargins left="0.75" right="0.75" top="1" bottom="1" header="0.5" footer="0.5"/>
  <pageSetup orientation="portrait" horizontalDpi="4294967293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Sorbent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ma4sheks</dc:creator>
  <cp:lastModifiedBy>martin@m2polymer.com</cp:lastModifiedBy>
  <cp:lastPrinted>2004-06-11T18:40:35Z</cp:lastPrinted>
  <dcterms:created xsi:type="dcterms:W3CDTF">2004-02-06T16:35:24Z</dcterms:created>
  <dcterms:modified xsi:type="dcterms:W3CDTF">2020-05-06T15:16:48Z</dcterms:modified>
</cp:coreProperties>
</file>